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D:\JEDNOSTAVNA NABAVA\Podgraj - zid i prometnica\"/>
    </mc:Choice>
  </mc:AlternateContent>
  <xr:revisionPtr revIDLastSave="0" documentId="13_ncr:1_{E73B0A0A-508C-4E4F-B2EE-61F89835B262}" xr6:coauthVersionLast="47" xr6:coauthVersionMax="47" xr10:uidLastSave="{00000000-0000-0000-0000-000000000000}"/>
  <bookViews>
    <workbookView xWindow="-120" yWindow="-120" windowWidth="29040" windowHeight="15840" activeTab="1" xr2:uid="{82038629-A699-4E34-AB99-3DC0A2C9B682}"/>
  </bookViews>
  <sheets>
    <sheet name="Sanacija potpornog zida" sheetId="1" r:id="rId1"/>
    <sheet name="Sanacija prometnice" sheetId="2" r:id="rId2"/>
    <sheet name="Rekapitulacija" sheetId="3" r:id="rId3"/>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8" i="2" l="1"/>
  <c r="F9" i="2"/>
  <c r="F10" i="2"/>
  <c r="F15" i="2"/>
  <c r="F14" i="2" s="1"/>
  <c r="F17" i="2"/>
  <c r="F16" i="2" s="1"/>
  <c r="F20" i="2"/>
  <c r="F21" i="2"/>
  <c r="F23" i="2"/>
  <c r="F22" i="2" s="1"/>
  <c r="F25" i="2"/>
  <c r="F24" i="2" s="1"/>
  <c r="F27" i="2"/>
  <c r="F26" i="2" s="1"/>
  <c r="F29" i="2"/>
  <c r="F28" i="2" s="1"/>
  <c r="F32" i="2"/>
  <c r="F33" i="2"/>
  <c r="F35" i="2"/>
  <c r="F34" i="2" s="1"/>
  <c r="F37" i="2"/>
  <c r="F38" i="2"/>
  <c r="F40" i="2"/>
  <c r="F39" i="2" s="1"/>
  <c r="F31" i="2" l="1"/>
  <c r="F19" i="2"/>
  <c r="F36" i="2"/>
  <c r="F18" i="2"/>
  <c r="G12" i="3" s="1"/>
  <c r="F13" i="2"/>
  <c r="G11" i="3" s="1"/>
  <c r="F7" i="2"/>
  <c r="F30" i="2"/>
  <c r="G13" i="3" s="1"/>
  <c r="F6" i="2"/>
  <c r="F5" i="2" l="1"/>
  <c r="G10" i="3"/>
  <c r="F7" i="1"/>
  <c r="F8" i="1"/>
  <c r="F21" i="1"/>
  <c r="F20" i="1"/>
  <c r="F16" i="1"/>
  <c r="F17" i="1"/>
  <c r="F18" i="1"/>
  <c r="F15" i="1"/>
  <c r="F9" i="1"/>
  <c r="F10" i="1"/>
  <c r="F11" i="1"/>
  <c r="F12" i="1"/>
  <c r="F13" i="1"/>
  <c r="F6" i="1" l="1"/>
  <c r="F19" i="1"/>
  <c r="G7" i="3" s="1"/>
  <c r="G5" i="3"/>
  <c r="F14" i="1"/>
  <c r="G6" i="3" s="1"/>
  <c r="G15" i="3" l="1"/>
  <c r="F5" i="1"/>
  <c r="G16" i="3" l="1"/>
  <c r="G17" i="3" s="1"/>
</calcChain>
</file>

<file path=xl/sharedStrings.xml><?xml version="1.0" encoding="utf-8"?>
<sst xmlns="http://schemas.openxmlformats.org/spreadsheetml/2006/main" count="180" uniqueCount="123">
  <si>
    <t>Naručitelj:</t>
  </si>
  <si>
    <t>Grad Ozalj, Kurilovac 1</t>
  </si>
  <si>
    <t>Predmet:</t>
  </si>
  <si>
    <t>Sanacija potpornog zida u naselju Podgraj</t>
  </si>
  <si>
    <t>Opis radova</t>
  </si>
  <si>
    <t>J.M</t>
  </si>
  <si>
    <t>Količina</t>
  </si>
  <si>
    <t>Jedinična cijena</t>
  </si>
  <si>
    <t>0</t>
  </si>
  <si>
    <t>SVEUKUPNO</t>
  </si>
  <si>
    <t>1</t>
  </si>
  <si>
    <t>ZEMLJANI RADOVI</t>
  </si>
  <si>
    <t>1.1</t>
  </si>
  <si>
    <t>Strojni široki iskop tla (s prijevozom na trajno odlagalište) na trasi, u materijalu kategorije "C". Stavka obuhvaća široki iskop s ručnim dotjeravanjem, utovar, odvoz na trajno odlagalište i sve troškove odlaganja. Obračun po m3 iskopa, mjereno u sraslom stanju. Izvedba, kontrola kakvoće i obračun prema OTU 2-02.</t>
  </si>
  <si>
    <t>m3</t>
  </si>
  <si>
    <t>1.2</t>
  </si>
  <si>
    <t>Strojni široki iskop tla (s prijevozom na privremeno odlagalište) na pozajmištu, u materijalu kategorije "C". Prema odredbama projekta, s utovarom u prijevozno sredstvo i prijevozom na privremeno odlagalište koje osigurava ponuditelj, radi prerade materijala za ponovno korištenje kod izrade nasipa. Rad se mjeri u kubičnim metrima stvarno iskopanog materijala, mjereno u sraslom stanju, a u jediničnu cijenu uračunati su svi radovi na iskopu materijala s utovarom i prijevozom, radovi na uređenju i čišćenju pokosa od labilnih blokova i rastresitog materijala, planiranje iskopanih i susjednih površina. Izvedba, kontrola kakvoće i obračun prema OTU 2-02.</t>
  </si>
  <si>
    <t>1.3</t>
  </si>
  <si>
    <t>Zatrpavanje iza zidova materijalom iz iskopa. Strojno nasipanje, razastiranje, potrebno vlaženje ili sušenje, planiranje nasipnih slojeva debljine i nagiba danih u projektu te zbijanje  prema odredbama OTU  odgovarajućim sredstvima za zbijanje iza izvedenog zida i  ostalih konstrukcija po projektu (drenaže, filtarskog sloja, zaloge i sl). U cijeni je uključen sav rad, oprema i prijenosi potrebni za potpuno dovršenje stavke te planiranje pokosa nasipa i čišćenje okoline. Izvedba, kontrola kakvoće i obračun prema OTU 2-09 i 2-09.1.</t>
  </si>
  <si>
    <t>1.4</t>
  </si>
  <si>
    <t xml:space="preserve">Izrada vertikalne drenaže iza zida, mješanim kamenim materijalom promjera zrna do 100 mm (nasip-tip C). Jedinična cijena obuhvaća nabavu dopremu i ugradnju prema projektu. Obračun po m2 izvedene drenaže.  </t>
  </si>
  <si>
    <t>m2</t>
  </si>
  <si>
    <t>1.5</t>
  </si>
  <si>
    <t>Izrada procjednica (barbakana) od plastičnih cijevi, Ø 75 mm. Izvedba procjednica (barbakana) na mjestima prema projektu ili prema uputi nadzornog inženjera, ali ne na većem razmaku od 2 m, s pažljivom ugradnjom naročito u vrijeme ugradnje betona, kako ne bi došlo do pomicanja te kako bi ostale neoštećene i potpuno čiste.  Obračun je po m1 izvedene procjednice, a u cijeni je uključena nabava materijala, prijevoz, te rad na ugradnji u svemu prema rješenju iz projekta. Izvedba, kontrola kakvoće i obračun prema OTU 4-01.</t>
  </si>
  <si>
    <t>m1</t>
  </si>
  <si>
    <t>1.6</t>
  </si>
  <si>
    <t>Zatrpavanje građevne jame ispred zida, drobljenim kamenim materijalom 0/63 mm koji se zbija u slojevima. Stavka uključuje utovar materijala, prijevoz do građevne jame, istovar, strojno nasipanje, razastiranje, potrebno vlaženje ili sušenje, planiranje nasipnih slojeva debljine i nagiba danih u projektu te zbijanje prema odredbama OTU odgovarajućim sredstvima te čišćenje okoline. Obračun je po m3 ugrađenog materijala. Izvedba, kontrola kakvoće i obračun prema OTU 4-01.10.</t>
  </si>
  <si>
    <t>1.7</t>
  </si>
  <si>
    <t>Zatrpavanje građevne jame iza zida, drobljenim kamenim materijalom 0/63 mm koji se zbija u slojevima. Stavka uključuje utovar materijala, prijevoz do građevne jame, istovar, strojno nasipanje, razastiranje, potrebno vlaženje ili sušenje, planiranje nasipnih slojeva debljine i nagiba danih u projektu te zbijanje prema odredbama OTU odgovarajućim sredstvima te čišćenje okoline. Obračun je po m3 ugrađenog materijala. Izvedba, kontrola kakvoće i obračun prema OTU 4-01.10.</t>
  </si>
  <si>
    <t>2</t>
  </si>
  <si>
    <t>BETONSKI RADOVI</t>
  </si>
  <si>
    <t>2.1</t>
  </si>
  <si>
    <t>Betoniranje podložnog sloja. Betoniranje podložnog sloja betonom klase C 12/15 debljine prema dimenzijama iz projekta na zbijenu, ispitanu i preuzetu podlogu od strane nadzornog inženjera. Obračun je po m3 ugrađenog sloja betona dimenzija prema projektu, a u cijeni je uključena nabava betona, svi prijevozi i prijenosi, eventualno potrebne oplate i skele, rad na ugradnji i njezi betona, eventualno crpljenje, te sav drugi potrebni rad, oprema i materijal. Izvedba, kontrola kakvoće i obračun prema OTU  4-01., 7-01. i 7-01.4.</t>
  </si>
  <si>
    <t>2.2</t>
  </si>
  <si>
    <t>Izrada betonskih elemenata - armirano betonskog propusta, betonom C 30/37, razreda izloženosti XC3, XF2, XD2. Izvedba u svemu prema nacrtima, detaljima i uvjetima iz projekta. Beton je potrebno proizvesti iz prethodno ispitanih i tokom proizvodnje kontroliranih materijala u pogonu za proizvodnju betona. Tekuću kontrolu osnovnih materijala kao i svježeg, stvrdnjavajućeg i očvrslog betona, koju obavlja izvođač potrebno je u svemu obaviti u skladu s metodom ispitivanja uzoraka prema važećim propisima. U cijenu je uključena nabava betona, svi prijevozi i prijenosi, svi radovi potrebni da se postavljanje armature i betoniranje elemenata izvodi u suhom, nabava, izrada, montaža i demontaža oplate i skele, rad na ugradnji i njezi betona, te sav drugi potreban rad i materijal. Obračun je po m3 ugrađenog betona. Izvedba, kontrola kakvoće i obračun prema Programu kontrole i osiguranja kakvoće i OTU 7-01 i 7-01.4.</t>
  </si>
  <si>
    <t>2.3</t>
  </si>
  <si>
    <t xml:space="preserve">Nabava, prijevoz i ugradnja armature rebrasta armatura, B500B. Prema specifikacijama iz projekta.  Obračunava se po kilogramu (kg) ugrađene armature prema specifikacijama iz projekta, a u cijeni je uključena nabava čelika za armiranje; razvrstavanje i čišćenje, sječenje i savijanje; doprema na gradilište, privremeno skladištenje, prijevozi i prijenosi; postavljanje, podlaganje i vezanje te eventualno zavarivanje uključivo izradu skela za rad na postavljanju armature kao i sav ostali rad, oprema i materijal potrebni za dovršenje stavke i postavljanje u projektirani položaj. Izvedba, kontrola kakvoće i obračun prema OTU 7-00.2., 7-01.5. i 3-05.5
</t>
  </si>
  <si>
    <t>kg</t>
  </si>
  <si>
    <t>2.4</t>
  </si>
  <si>
    <t>Izrada betonskog čepa debljine 20 cm, betonom klase C 12/15. Betonski čep se izvodi iznad kamene zaloge kako bi se spriječilo miješanje površinske i podzemne vode u dranažnom sustavu. Obračun je po m3 izvedenog betonskog čepa prema mjerama iz projekta. U cijeni je uključena nabava betona, svi prijevozi i prijenosi te ugradnja. Izvedba, kontrola kakvoće i obračun prema OTU 4-01.</t>
  </si>
  <si>
    <t>3</t>
  </si>
  <si>
    <t>OSTALI RADOVI</t>
  </si>
  <si>
    <t>3.1</t>
  </si>
  <si>
    <t>Izvedba zaštitne žičane ograde (m1) visine 125 cm. Svi elementi žičane ograde: žičana mreža, stupovi, zatezne žice i ostala oprema moraju biti zaštićeni protiv korozije toplim pocinčavanjem debljine 85 μm. Žičana ograda postavlja se prema projektu prometne opreme i signalizacije, a u skladu s važećim hrvatskim normama koje reguliraju to područje. Jedinična cijena obuhvaća nabavu, prijevoz i postavljanje svih elemenata žičane ograde, iskop temelja, postavljanje i betoniranje stupova te sav ostali rad, opremu i materijal potreban za potpuno dovršenje stavke po uvjetima iz projekta. Obračun je po m1 postavljene ograde.  Izvedba, kontrola kakvoće i obračun prema OTU 9-04. i 9-04.3.</t>
  </si>
  <si>
    <t>3.2</t>
  </si>
  <si>
    <t>Izrada hidroizolacije betonskih ploha koje se zatrpavaju s hladnim bitumenskim premazom, zaštita hidroizolacije čepastom folijom. Prema projektu, a u skladu s uputama proizvođača. Obračun je po m2 izvedene hidroizolacije. U jediničnoj cijeni obuhvaćena je nabava i doprema svih potrebnih materijala, sav pomoćni materijal potreban za pripremu i nanošenje izolacijskog materijala, rad na pripremi ploha i izolacijskog sredstva, izradi hidrizolacije i zaštite hidroizolacije. Izvedba, kontrola kakvoće i obračun prema OTU 3-05.3.3. i 3-05.3.4.</t>
  </si>
  <si>
    <t>Sanacija potpornog zida i prometnice u naselju Podgraj</t>
  </si>
  <si>
    <t>Stavka</t>
  </si>
  <si>
    <t>Jedinica mjere</t>
  </si>
  <si>
    <t>PRIPREMNI RADOVI</t>
  </si>
  <si>
    <t>GEODETSKI RADOVI</t>
  </si>
  <si>
    <t>1.1.1</t>
  </si>
  <si>
    <t>Geodetski radovi-trasa. Stavka obuhvaća iskolčenje trase i priključaka, održavanje točaka operativnog poligona i repera te sva geodetska mjerenja kojima se podaci iz projekta prenose na teren i obrnuto, osiguranje osi iskolčene trase, profiliranje, obnavljanje i održavanje iskolčenih oznaka na terenu u cijelom razdoblju od početka radova do predaje svih radova investitoru. Geodetski radovi obuhvaćaju i obnovu stalnih geodetskih točaka u području zahvata uključujući i sve potrebne radove za provedbu obnove sukladno zakonskoj regulativi. Obračun je po kilometru trase i priključaka u skladu s projektom. Izvedba, kontrola kakvoće i obračun prema OTU 1-02.</t>
  </si>
  <si>
    <t>km</t>
  </si>
  <si>
    <t>1.1.2</t>
  </si>
  <si>
    <t xml:space="preserve">Strojno zasjecanje asfalta. Stavkom su obuhvaćena sva strojna zasijecanja asfalta na mjestima uklapanja nove i stare kolničke konstrukcije, na mjestina proširenja kolnika, zasijecanja pri izvedbi prekopa i sl. Jedinična cijena obuhvaća sav rad, opremu i materijal potreban za potpuno dovršenje stavke. Obračun je po m1.  </t>
  </si>
  <si>
    <t>1.1.3</t>
  </si>
  <si>
    <t>Strojni široki iskop tla  postojećih slojeva konstrukcije i nosive konstrukcije od kamenog materijala, u materijalu kategorije "C". Prema odredbama projekta s utovarom u prijevozno sredstvo. Rad se mjeri u kubičnim metrima stvarno iskopanog materijala, mjereno u sraslom stanju, a u jediničnu cijenu uračunati su svi radovi na iskopu materijala sa utovarom u prijevozna sredstva, radovi na uređenju i čišćenju pokosa od labilnih blokova i rastresitog materijala, planiranje iskopanih i susjednih površina.  Izvedba, kontrola kakvoće i obračun prema OTU 2-02.</t>
  </si>
  <si>
    <t>PRIJEVOZ I ZBRINJAVANJE VIŠKA OTPADA</t>
  </si>
  <si>
    <t>1.2.1</t>
  </si>
  <si>
    <t>Prijevoz na ovlašteno odlagalište građevinskog materijala kategorije "C", na odlagalište po izboru izvođača. Prijevoz do mjesta istovara s razastiranjem, te potrebnim osiguranjem na gradilištu i javnim prometnicama.  Količina prevezenog materijala mjeri se u  kubičnim metrima iskopanog sraslog materijala prema projektu i stvarno prevezenog na određenu udaljenost. Izvedba, kontrola kakvoće i obračun prema OTU 2-07.</t>
  </si>
  <si>
    <t>OPĆI DIO</t>
  </si>
  <si>
    <t>2.1.1</t>
  </si>
  <si>
    <t>Uređenje temeljnog tla mehaničkim zbijanjem vezana tla, Sz≥100 %, Ms≥35 Mn/m2.  Rad se mjeri i obračunava po četvornom metru stvarno uređenog temeljnog tla.  U cijenu je uključeno prethodno čišćenje te planiranje  i rad potreban za postizanje optimalne vlažnosti vezanih tala, vlaženjem ili rahljenjem i sušenjem, izravnavanje površine tla i zbijanje odgovarajućim sredstvima do tražene zbijenosti te sav rad, materijal i oprema potrebni za potpuno dovršenje stavke uključujući i ispitivanje i kontrolu kakvoće. Izvedba, kontrola kakvoće i obračun prema OTU 2-08.1.</t>
  </si>
  <si>
    <t>KOLNIK</t>
  </si>
  <si>
    <t>2.2.1</t>
  </si>
  <si>
    <t>Uređenje slabo nosivog temeljnog tla i posteljice polaganjem  netkanog geotekstila, mase 300 gr/m2. Uređenje slabo nosivog temeljnog tla i posteljice polaganjem geotekstila načina ugradnje (preklapanjem, zavarivanjem ili šivanjem) te kakvoće prema projektu, na prethodno poravnato tlo. Obračun je prema stvarnoj površini tla na koji je položen geotekstil (preklopi se ne uračunavaju) u četvornim metrima. U cijenu je uključen sav rad, nabava geotekstila i materijala za poravnavanje te ostalog potrebnog materijala, transporti i oprema za pripremu podloge i polaganje geotekstila, kao i ispitivanja i kontrola kakvoće. Prvi sloj nasipa koji se nanosi s čela u smjeru preklopa  obračunava se u stavci nasipa.  Izvedba, kontrola kakvoće i obračun prema OTU 2-08.4</t>
  </si>
  <si>
    <t>KOLNIČKA KONSTRUKCIJA</t>
  </si>
  <si>
    <t>3.1.1</t>
  </si>
  <si>
    <t xml:space="preserve">Izrada nosivog sloja (Ms≥80 MN/m2) od drobljenog kamenog materijala, najvećeg zrna 63 mm, debljine 30 cm.  U cijenu je uključena dobava materijala, utovar, prijevoz, i ugradnja (strojno razastiranje, planiranje i zbijanje do traženog modula stišljivosti ili stupnja zbijenosti) na uređenu i preuzetu podlogu. Obračun je po m3 ugrađenog materijala u zbijenom stanju. Izvedba, kontrola kakvoće i obračun prema OTU 5-01. </t>
  </si>
  <si>
    <t>3.1.2</t>
  </si>
  <si>
    <t>Izrada habajućeg sloja (teško prometno opterećenje) AC 11 surf  50/70 AG5 M4, debljine 6,0 cm.  U cijeni su sadržani svi troškovi nabave materijala, proizvodnje i ugradnje asfaltne mješavine, prijevoz, oprema i sve ostalo što je potrebno za potpuno izvođenje radova. Obračun je po m2 gornje površine stvarno položenog i ugrađenog habajućeg sloja od asfaltbetona sukladno projektu. Izvedba i kontrola kakvoće prema (HRN EN 13108-1)  i tehničkim svojstvima i zahtjevima za građevne proizvode za proizvodnju asfaltnih mješavina i za asfaltne slojeve kolnika.</t>
  </si>
  <si>
    <t>CESTOVNA KANALICA 50 CM</t>
  </si>
  <si>
    <t>3.2.1</t>
  </si>
  <si>
    <t>Ugradnja tipskih betonskih kanalica dimenzija 50/12/50 cm, u sloj podložnog betona klase C 12/15 debljine 10 cm.  Obračun je po metru dužnom ugrađenih kanalica. U cijeni je uključena izrada, planiranje i zbijanje podloge, nabava podložnog materijala i kanalica, svi prijevozi i prijenosi, privremeno skladištenje, razvoz i postavljanje predgotovljenih elemenata, obrada sljubnica, postavljanje i demontaža potrebne oplate, rad na ugradnji i njezi betona i sav rad, oprema i materijal potreban za potpuno dovršenje stavke. Izvedba, kontrola kakvoće i obračun prema OTU 3-04.9.</t>
  </si>
  <si>
    <t>3.3</t>
  </si>
  <si>
    <t>UZDIGNUTI RUBNJAK 15/25</t>
  </si>
  <si>
    <t>3.3.1</t>
  </si>
  <si>
    <t>Ugradnja rubnjaka (na podlozi od betona klase C 12/15) od predgotovljenih betonskih elemenata klase C 30/37, dimenzija 15/25 cm. Postavljanje rubnjaka prema detaljima iz projekta.  Obračun je po m1 izvedenog rubnjaka, a u cijeni je uključena izvedba podloge, nabava i doprema predgotovljenih elemenata i betona, privremeno uskladištenje i razvoz, svi prijevozi i prijenosi, priprema podloge, rad na ugradnji s obradom sljubnica, njega betona te sav potreban dodatni rad, oprema i materijal što je potreban za potpuno dovršenje stavke.  Izvedba, kontrola kakvoće i obračun prema OTU 3-04.7.1.</t>
  </si>
  <si>
    <t>3.4</t>
  </si>
  <si>
    <t>OBORENI RUBNJAK 15/25</t>
  </si>
  <si>
    <t>3.4.1</t>
  </si>
  <si>
    <t>3.5</t>
  </si>
  <si>
    <t>PJEŠAČKI RUBNJAK 8/10</t>
  </si>
  <si>
    <t>3.5.1</t>
  </si>
  <si>
    <t>Ugradnja rubnjaka (na podlozi od betona klase C 12/15) od predgotovljenih betonskih elemenata klase C 30/37, dimenzija 10/10 cm. Postavljanje rubnjaka prema detaljima iz projekta.  Obračun je po m1 izvedenog rubnjaka, a u cijeni je uključena izvedba podloge, nabava i doprema predgotovljenih elemenata i betona, privremeno uskladištenje i razvoz, svi prijevozi i prijenosi, priprema podloge, rad na ugradnji s obradom sljubnica, njega betona te sav potreban dodatni rad, oprema i materijal što je potreban za potpuno dovršenje stavke.  Izvedba, kontrola kakvoće i obračun prema OTU 3-04.7.1.</t>
  </si>
  <si>
    <t>4</t>
  </si>
  <si>
    <t>ODVODNJA</t>
  </si>
  <si>
    <t>4.1</t>
  </si>
  <si>
    <t>4.1.1</t>
  </si>
  <si>
    <t>Strojni iskop rova za kanalizaciju bez razupiranja. 
Iskop rova je u materijalu kategorije "C", dubine do 2 m. Prema nacrtima iz projekta, projektirane širine bez razupiranja. Rad se mjeri u kubičnim metrima stvarno iskopanog rova u sraslom tlu, a u cijenu je uključen iskop i svi pomoćni radovi (oplate, crpljenja vode, vertikalni prijenosi, privremeno odlaganje i sl.), poravnanje dna, eventualno potrebna mjestimična sanacija dna iskopa, zatrpavanje rova nakon ugradnje kanalizacije sa nabijanjem slojeva, odlaganje, razastiranje i utovar u prijevozno sredstvo viška materijala s uređenjem i čišćenjem terena u pojasu rova. Izvedba, kontrola kakvoće i obračun prema OTU 2-05 i 3-04.1</t>
  </si>
  <si>
    <t>4.1.2</t>
  </si>
  <si>
    <t>Zatrpavanje rova kanalizacije kamenim materijalom iz iskopa. Zatrpavanje kanalizacije nakon ispitivanja vodonepropusnosti i preuzimanja ugrađenih cijevi prvim slojem do visine 30 cm iznad cijevi pogodnim materijalom s najvećim zrnom do 8 mm s pažljivim zbijanjem do tražene zbijenosti. Obračunava se po m3 ugrađenog materijala po mjerama iz projekta uz odbitak volumena cijevi, a u cijeni je uključeno probiranje pogodnog materijala iz iskopa te oprezno zbijanje, ručno ili laganim sredstvima za sabijanje tla, kako ne bi došlo do oštećenja kanalizacijske cijevi, kao i svi prijevozi, oprema, rad na izradi ispune rova i sve ostalo što je potrebno za potpuno dovršenje stavke.  Izvedba, kontrola kakvoće i obračun prema OTU 3-04.6.</t>
  </si>
  <si>
    <t>4.2</t>
  </si>
  <si>
    <t>4.2.1</t>
  </si>
  <si>
    <t xml:space="preserve">Izrada betonske obloge oko priključne cijevi slivnika od betona  klase C 25/30. Stavka obuhvaća nabavu, prijevoz i ugradnju betona projektirane klase s aditivima za nepropusnost u svemu prema detalju iz projekta. Obračun je po m3 ugrađenog betona. </t>
  </si>
  <si>
    <t>4.3</t>
  </si>
  <si>
    <t>MONTAŽERSKI RADOVI</t>
  </si>
  <si>
    <t>4.3.1</t>
  </si>
  <si>
    <t>Nabava i ugradnja PEHD slivnika  Ø 630/535 mm, s poklopcem nosivosti 400 kN. Stavka obuhvaća sav prijevoz i rad na izradi podloge i obloge, izradu i dopremu te montažu slivnika, svih njegovih sastavnih dijelova, materijala i pribora, nabavu i ugradnju okvira i slivne rešetke, antikorozivnu zaštitu bravarske opreme, izvedbu spojeva sa cijevi, uređenje okoliša nakon završetka svih radova na ugradnji te sav rad i materijal na postizanju i ispitivanju vodonepropusnosti. Slivnici se izvode sa taložnicom i AB pločom, u svemu prema projektu. Obračun po komadu potpuno izvedenog slivnika. Izvedba, kontrola kakvoće i obračun prema OTU 3-04.</t>
  </si>
  <si>
    <t>kom</t>
  </si>
  <si>
    <t>4.3.2</t>
  </si>
  <si>
    <t>Nabava, prijevoz i ugradnja kanalizacijskih cijevi PEHD (polietilen visoke gustoće) SN 8, DN 200 mm. Polaganje kanalizacijskih vodonepropusnih cijevi na pripremljenu podlogu u projektiranom nagibu sa spajanjem prema detaljima iz projekta ili uputama proizvođača. Obračun je u m1 ugrađene kanalizacijske cijevi, a u cijeni je uključena nabava cijevi, fazonskih komada i spojnih sredstava, svi prijevozi i prijenosi, istovar uz kanalizacijski rov, privremeno skladištenje i razvoz duž rova, spuštanje u rov i ugradnja prema uvjetima iz projekta, te sav rad, dodatni materijal i pribor potreban za potpunu propisanu ugradnju i spajanje cijevi, ugradnja i spajanje cijevi međusobno kao i na revizijska okna i slivnike da se postigne vodonepropusnost. Ispitivanje vodonepropusnosti sustava obračunato je posebnom stavkom. Izvedba, kontrola kakvoće i obračun prema OTU 3-04.3.</t>
  </si>
  <si>
    <t>4.4</t>
  </si>
  <si>
    <t>4.4.1</t>
  </si>
  <si>
    <t xml:space="preserve">Izrada priključaka nove kanalizacije na postojeća revizijska okna za cijevi  DN 200 mm.  Stavka obuhvaća probijanje otvora na betonskoj stijenki postojećeg revizijskog okna, zamazivanje spoja cementnim mortom te sav ostali rad, opremu i materijal potreban za potpuno dovršenje stavke. Obračun je po kom izvedenog priključka. </t>
  </si>
  <si>
    <t>Sanacija prometnice u naselju Podgraj</t>
  </si>
  <si>
    <t xml:space="preserve">Predmet : </t>
  </si>
  <si>
    <t>Sanacija potpornog zida</t>
  </si>
  <si>
    <t>1.</t>
  </si>
  <si>
    <t>2.</t>
  </si>
  <si>
    <t>3.</t>
  </si>
  <si>
    <t>A</t>
  </si>
  <si>
    <t>B</t>
  </si>
  <si>
    <t>Sanacija prometnice</t>
  </si>
  <si>
    <t>4.</t>
  </si>
  <si>
    <t>Ukupno(kn)</t>
  </si>
  <si>
    <t>Ukupno (kn)</t>
  </si>
  <si>
    <t>UKUPNO kn:</t>
  </si>
  <si>
    <t>SVEUKUPNO kn:</t>
  </si>
  <si>
    <t>PDV 25%</t>
  </si>
  <si>
    <t>REKAPITULACIJA</t>
  </si>
  <si>
    <t>UKUPNO KN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</si>
</sst>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_k_n"/>
  </numFmts>
  <fonts count="11" x14ac:knownFonts="1">
    <font>
      <sz val="11"/>
      <color theme="1"/>
      <name val="Calibri"/>
      <family val="2"/>
      <charset val="238"/>
      <scheme val="minor"/>
    </font>
    <font>
      <b/>
      <sz val="12"/>
      <name val="Calibri"/>
      <family val="2"/>
      <charset val="238"/>
    </font>
    <font>
      <b/>
      <sz val="11"/>
      <color theme="1"/>
      <name val="Calibri"/>
      <family val="2"/>
      <charset val="238"/>
      <scheme val="minor"/>
    </font>
    <font>
      <sz val="8"/>
      <name val="Calibri"/>
      <family val="2"/>
      <charset val="238"/>
      <scheme val="minor"/>
    </font>
    <font>
      <b/>
      <sz val="12"/>
      <color theme="0"/>
      <name val="Arial"/>
      <family val="2"/>
    </font>
    <font>
      <b/>
      <sz val="12"/>
      <name val="Calibri"/>
      <family val="2"/>
      <charset val="238"/>
      <scheme val="minor"/>
    </font>
    <font>
      <sz val="12"/>
      <name val="Calibri"/>
      <family val="2"/>
      <charset val="238"/>
    </font>
    <font>
      <b/>
      <sz val="12"/>
      <name val="Arial"/>
      <family val="2"/>
      <charset val="238"/>
    </font>
    <font>
      <sz val="12"/>
      <color theme="1"/>
      <name val="Calibri"/>
      <family val="2"/>
      <charset val="238"/>
      <scheme val="minor"/>
    </font>
    <font>
      <sz val="12"/>
      <name val="Arial"/>
      <family val="2"/>
      <charset val="238"/>
    </font>
    <font>
      <sz val="12"/>
      <color theme="0"/>
      <name val="Arial"/>
      <family val="2"/>
      <charset val="238"/>
    </font>
  </fonts>
  <fills count="7">
    <fill>
      <patternFill patternType="none"/>
    </fill>
    <fill>
      <patternFill patternType="gray125"/>
    </fill>
    <fill>
      <patternFill patternType="solid">
        <fgColor theme="1" tint="4.9989318521683403E-2"/>
        <bgColor indexed="64"/>
      </patternFill>
    </fill>
    <fill>
      <patternFill patternType="solid">
        <fgColor rgb="FFFFC2C2"/>
        <bgColor indexed="64"/>
      </patternFill>
    </fill>
    <fill>
      <patternFill patternType="solid">
        <fgColor theme="0" tint="-0.499984740745262"/>
        <bgColor indexed="64"/>
      </patternFill>
    </fill>
    <fill>
      <patternFill patternType="solid">
        <fgColor rgb="FFC2FFC2"/>
        <bgColor indexed="64"/>
      </patternFill>
    </fill>
    <fill>
      <patternFill patternType="solid">
        <fgColor rgb="FFFF9999"/>
        <bgColor indexed="64"/>
      </patternFill>
    </fill>
  </fills>
  <borders count="6">
    <border>
      <left/>
      <right/>
      <top/>
      <bottom/>
      <diagonal/>
    </border>
    <border>
      <left/>
      <right/>
      <top style="hair">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65">
    <xf numFmtId="0" fontId="0" fillId="0" borderId="0" xfId="0"/>
    <xf numFmtId="49" fontId="1" fillId="3" borderId="0" xfId="0" applyNumberFormat="1" applyFont="1" applyFill="1" applyAlignment="1">
      <alignment vertical="top" wrapText="1"/>
    </xf>
    <xf numFmtId="0" fontId="1" fillId="3" borderId="0" xfId="0" applyFont="1" applyFill="1" applyAlignment="1">
      <alignment vertical="top" wrapText="1"/>
    </xf>
    <xf numFmtId="49" fontId="1" fillId="3" borderId="0" xfId="0" applyNumberFormat="1" applyFont="1" applyFill="1" applyAlignment="1">
      <alignment horizontal="center"/>
    </xf>
    <xf numFmtId="0" fontId="1" fillId="3" borderId="0" xfId="0" applyFont="1" applyFill="1"/>
    <xf numFmtId="4" fontId="1" fillId="3" borderId="0" xfId="0" applyNumberFormat="1" applyFont="1" applyFill="1" applyAlignment="1">
      <alignment horizontal="right"/>
    </xf>
    <xf numFmtId="4" fontId="1" fillId="3" borderId="0" xfId="0" applyNumberFormat="1" applyFont="1" applyFill="1"/>
    <xf numFmtId="0" fontId="1" fillId="3" borderId="0" xfId="0" applyFont="1" applyFill="1" applyAlignment="1" applyProtection="1">
      <alignment vertical="top" wrapText="1"/>
      <protection locked="0"/>
    </xf>
    <xf numFmtId="0" fontId="2" fillId="0" borderId="0" xfId="0" applyFont="1"/>
    <xf numFmtId="0" fontId="0" fillId="0" borderId="2" xfId="0" applyBorder="1" applyAlignment="1">
      <alignment horizontal="left"/>
    </xf>
    <xf numFmtId="0" fontId="0" fillId="6" borderId="3" xfId="0" applyFill="1" applyBorder="1" applyAlignment="1">
      <alignment horizontal="left"/>
    </xf>
    <xf numFmtId="0" fontId="0" fillId="6" borderId="4" xfId="0" applyFill="1" applyBorder="1" applyAlignment="1">
      <alignment horizontal="left"/>
    </xf>
    <xf numFmtId="0" fontId="0" fillId="6" borderId="5" xfId="0" applyFill="1" applyBorder="1" applyAlignment="1">
      <alignment horizontal="left"/>
    </xf>
    <xf numFmtId="0" fontId="0" fillId="0" borderId="3"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49" fontId="4" fillId="4" borderId="0" xfId="0" applyNumberFormat="1" applyFont="1" applyFill="1" applyAlignment="1">
      <alignment horizontal="center" vertical="center" wrapText="1"/>
    </xf>
    <xf numFmtId="49" fontId="5" fillId="0" borderId="1" xfId="0" applyNumberFormat="1" applyFont="1" applyBorder="1" applyAlignment="1">
      <alignment vertical="top"/>
    </xf>
    <xf numFmtId="49" fontId="1" fillId="5" borderId="0" xfId="0" applyNumberFormat="1" applyFont="1" applyFill="1" applyAlignment="1">
      <alignment vertical="top" wrapText="1"/>
    </xf>
    <xf numFmtId="49" fontId="6" fillId="0" borderId="0" xfId="0" applyNumberFormat="1" applyFont="1" applyAlignment="1">
      <alignment vertical="top" wrapText="1"/>
    </xf>
    <xf numFmtId="0" fontId="7" fillId="0" borderId="0" xfId="0" applyFont="1" applyAlignment="1">
      <alignment vertical="top" wrapText="1"/>
    </xf>
    <xf numFmtId="0" fontId="7" fillId="0" borderId="0" xfId="0" applyFont="1" applyAlignment="1">
      <alignment horizontal="left" vertical="top"/>
    </xf>
    <xf numFmtId="0" fontId="8" fillId="0" borderId="0" xfId="0" applyFont="1"/>
    <xf numFmtId="0" fontId="7" fillId="0" borderId="0" xfId="0" applyFont="1" applyAlignment="1">
      <alignment horizontal="left" vertical="top" wrapText="1"/>
    </xf>
    <xf numFmtId="0" fontId="4" fillId="4" borderId="0" xfId="0" applyFont="1" applyFill="1" applyAlignment="1">
      <alignment horizontal="center" vertical="center" wrapText="1"/>
    </xf>
    <xf numFmtId="4" fontId="4" fillId="4" borderId="0" xfId="0" applyNumberFormat="1" applyFont="1" applyFill="1" applyAlignment="1">
      <alignment horizontal="center" vertical="center" wrapText="1"/>
    </xf>
    <xf numFmtId="0" fontId="5" fillId="0" borderId="1" xfId="0" applyFont="1" applyBorder="1" applyAlignment="1">
      <alignment vertical="top"/>
    </xf>
    <xf numFmtId="49" fontId="5" fillId="0" borderId="1" xfId="0" applyNumberFormat="1" applyFont="1" applyBorder="1"/>
    <xf numFmtId="4" fontId="5" fillId="0" borderId="1" xfId="0" applyNumberFormat="1" applyFont="1" applyBorder="1"/>
    <xf numFmtId="164" fontId="5" fillId="0" borderId="1" xfId="0" applyNumberFormat="1" applyFont="1" applyBorder="1" applyAlignment="1">
      <alignment horizontal="right" wrapText="1"/>
    </xf>
    <xf numFmtId="0" fontId="1" fillId="5" borderId="0" xfId="0" applyFont="1" applyFill="1" applyAlignment="1" applyProtection="1">
      <alignment vertical="top" wrapText="1"/>
      <protection locked="0"/>
    </xf>
    <xf numFmtId="49" fontId="1" fillId="5" borderId="0" xfId="0" applyNumberFormat="1" applyFont="1" applyFill="1" applyAlignment="1">
      <alignment horizontal="center"/>
    </xf>
    <xf numFmtId="0" fontId="1" fillId="5" borderId="0" xfId="0" applyFont="1" applyFill="1"/>
    <xf numFmtId="4" fontId="1" fillId="5" borderId="0" xfId="0" applyNumberFormat="1" applyFont="1" applyFill="1"/>
    <xf numFmtId="0" fontId="6" fillId="0" borderId="0" xfId="0" applyFont="1" applyAlignment="1">
      <alignment vertical="top" wrapText="1"/>
    </xf>
    <xf numFmtId="49" fontId="6" fillId="0" borderId="0" xfId="0" applyNumberFormat="1" applyFont="1" applyAlignment="1">
      <alignment horizontal="center"/>
    </xf>
    <xf numFmtId="0" fontId="6" fillId="0" borderId="0" xfId="0" applyFont="1" applyProtection="1">
      <protection locked="0"/>
    </xf>
    <xf numFmtId="4" fontId="6" fillId="0" borderId="0" xfId="0" applyNumberFormat="1" applyFont="1" applyProtection="1">
      <protection locked="0"/>
    </xf>
    <xf numFmtId="4" fontId="6" fillId="0" borderId="0" xfId="0" applyNumberFormat="1" applyFont="1"/>
    <xf numFmtId="0" fontId="0" fillId="0" borderId="3" xfId="0" applyBorder="1" applyAlignment="1">
      <alignment horizontal="right"/>
    </xf>
    <xf numFmtId="0" fontId="0" fillId="0" borderId="4" xfId="0" applyBorder="1" applyAlignment="1">
      <alignment horizontal="right"/>
    </xf>
    <xf numFmtId="0" fontId="0" fillId="0" borderId="5" xfId="0" applyBorder="1" applyAlignment="1">
      <alignment horizontal="right"/>
    </xf>
    <xf numFmtId="0" fontId="0" fillId="0" borderId="3" xfId="0" applyBorder="1" applyAlignment="1">
      <alignment horizontal="right"/>
    </xf>
    <xf numFmtId="0" fontId="0" fillId="0" borderId="4" xfId="0" applyBorder="1" applyAlignment="1">
      <alignment horizontal="right"/>
    </xf>
    <xf numFmtId="0" fontId="2" fillId="0" borderId="0" xfId="0" applyFont="1" applyAlignment="1">
      <alignment horizontal="center"/>
    </xf>
    <xf numFmtId="0" fontId="0" fillId="0" borderId="0" xfId="0" applyAlignment="1">
      <alignment horizontal="center"/>
    </xf>
    <xf numFmtId="4" fontId="0" fillId="0" borderId="2" xfId="0" applyNumberFormat="1" applyBorder="1" applyAlignment="1">
      <alignment horizontal="center"/>
    </xf>
    <xf numFmtId="0" fontId="2" fillId="0" borderId="0" xfId="0" applyFont="1" applyAlignment="1">
      <alignment horizontal="center"/>
    </xf>
    <xf numFmtId="0" fontId="0" fillId="6" borderId="2" xfId="0" applyFill="1" applyBorder="1" applyAlignment="1">
      <alignment horizontal="center"/>
    </xf>
    <xf numFmtId="0" fontId="0" fillId="0" borderId="2" xfId="0" applyBorder="1" applyAlignment="1">
      <alignment horizontal="center"/>
    </xf>
    <xf numFmtId="0" fontId="0" fillId="0" borderId="0" xfId="0" applyAlignment="1">
      <alignment horizontal="center"/>
    </xf>
    <xf numFmtId="49" fontId="9" fillId="0" borderId="0" xfId="0" applyNumberFormat="1" applyFont="1"/>
    <xf numFmtId="0" fontId="9" fillId="0" borderId="0" xfId="0" applyFont="1"/>
    <xf numFmtId="49" fontId="9" fillId="0" borderId="0" xfId="0" applyNumberFormat="1" applyFont="1" applyAlignment="1">
      <alignment wrapText="1"/>
    </xf>
    <xf numFmtId="2" fontId="9" fillId="0" borderId="0" xfId="0" applyNumberFormat="1" applyFont="1"/>
    <xf numFmtId="164" fontId="9" fillId="0" borderId="0" xfId="0" applyNumberFormat="1" applyFont="1"/>
    <xf numFmtId="49" fontId="10" fillId="2" borderId="0" xfId="0" applyNumberFormat="1" applyFont="1" applyFill="1"/>
    <xf numFmtId="49" fontId="10" fillId="2" borderId="0" xfId="0" applyNumberFormat="1" applyFont="1" applyFill="1" applyAlignment="1">
      <alignment horizontal="center" wrapText="1"/>
    </xf>
    <xf numFmtId="49" fontId="10" fillId="2" borderId="0" xfId="0" applyNumberFormat="1" applyFont="1" applyFill="1" applyAlignment="1">
      <alignment horizontal="center"/>
    </xf>
    <xf numFmtId="2" fontId="10" fillId="2" borderId="0" xfId="0" applyNumberFormat="1" applyFont="1" applyFill="1" applyAlignment="1">
      <alignment horizontal="center"/>
    </xf>
    <xf numFmtId="2" fontId="10" fillId="2" borderId="0" xfId="0" applyNumberFormat="1" applyFont="1" applyFill="1" applyAlignment="1">
      <alignment horizontal="center" wrapText="1"/>
    </xf>
    <xf numFmtId="164" fontId="10" fillId="2" borderId="0" xfId="0" applyNumberFormat="1" applyFont="1" applyFill="1" applyAlignment="1">
      <alignment horizontal="center"/>
    </xf>
    <xf numFmtId="4" fontId="5" fillId="0" borderId="1" xfId="0" applyNumberFormat="1" applyFont="1" applyBorder="1" applyAlignment="1">
      <alignment horizontal="right"/>
    </xf>
    <xf numFmtId="0" fontId="6" fillId="0" borderId="0" xfId="0" applyFont="1"/>
    <xf numFmtId="4" fontId="6" fillId="0" borderId="0" xfId="0" applyNumberFormat="1" applyFont="1" applyAlignment="1">
      <alignment horizontal="right"/>
    </xf>
  </cellXfs>
  <cellStyles count="1">
    <cellStyle name="Normalno" xfId="0" builtinId="0"/>
  </cellStyles>
  <dxfs count="0"/>
  <tableStyles count="0" defaultTableStyle="TableStyleMedium2" defaultPivotStyle="PivotStyleLight16"/>
  <colors>
    <mruColors>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90CB2C-8BDF-4621-956B-C09B0E0F5637}">
  <dimension ref="A1:G21"/>
  <sheetViews>
    <sheetView topLeftCell="A19" zoomScale="55" zoomScaleNormal="55" workbookViewId="0">
      <selection activeCell="F8" sqref="F8"/>
    </sheetView>
  </sheetViews>
  <sheetFormatPr defaultRowHeight="15.75" x14ac:dyDescent="0.25"/>
  <cols>
    <col min="1" max="1" width="10" style="22" customWidth="1"/>
    <col min="2" max="2" width="46.5703125" style="22" bestFit="1" customWidth="1"/>
    <col min="3" max="3" width="11.28515625" style="22" bestFit="1" customWidth="1"/>
    <col min="4" max="4" width="12.42578125" style="22" customWidth="1"/>
    <col min="5" max="5" width="9.28515625" style="22" customWidth="1"/>
    <col min="6" max="6" width="19" style="22" customWidth="1"/>
    <col min="7" max="7" width="24.85546875" style="22" customWidth="1"/>
    <col min="8" max="16384" width="9.140625" style="22"/>
  </cols>
  <sheetData>
    <row r="1" spans="1:7" ht="31.5" x14ac:dyDescent="0.25">
      <c r="A1" s="20" t="s">
        <v>0</v>
      </c>
      <c r="B1" s="21" t="s">
        <v>1</v>
      </c>
      <c r="C1" s="21"/>
      <c r="D1" s="21"/>
      <c r="E1" s="21"/>
      <c r="F1" s="21"/>
      <c r="G1" s="21"/>
    </row>
    <row r="2" spans="1:7" ht="31.5" x14ac:dyDescent="0.25">
      <c r="A2" s="20" t="s">
        <v>2</v>
      </c>
      <c r="B2" s="23" t="s">
        <v>3</v>
      </c>
      <c r="C2" s="23"/>
      <c r="D2" s="23"/>
      <c r="E2" s="23"/>
      <c r="F2" s="23"/>
      <c r="G2" s="23"/>
    </row>
    <row r="3" spans="1:7" x14ac:dyDescent="0.25">
      <c r="A3" s="51"/>
      <c r="B3" s="52"/>
      <c r="C3" s="53"/>
      <c r="D3" s="53"/>
      <c r="E3" s="54"/>
      <c r="F3" s="54"/>
      <c r="G3" s="55"/>
    </row>
    <row r="4" spans="1:7" ht="45.75" x14ac:dyDescent="0.25">
      <c r="A4" s="56"/>
      <c r="B4" s="57" t="s">
        <v>4</v>
      </c>
      <c r="C4" s="58" t="s">
        <v>5</v>
      </c>
      <c r="D4" s="59" t="s">
        <v>6</v>
      </c>
      <c r="E4" s="60" t="s">
        <v>7</v>
      </c>
      <c r="F4" s="61" t="s">
        <v>116</v>
      </c>
    </row>
    <row r="5" spans="1:7" x14ac:dyDescent="0.25">
      <c r="A5" s="17"/>
      <c r="B5" s="26" t="s">
        <v>9</v>
      </c>
      <c r="C5" s="27"/>
      <c r="D5" s="28"/>
      <c r="E5" s="62"/>
      <c r="F5" s="29">
        <f>F6+F14+F19</f>
        <v>0</v>
      </c>
    </row>
    <row r="6" spans="1:7" x14ac:dyDescent="0.25">
      <c r="A6" s="1" t="s">
        <v>10</v>
      </c>
      <c r="B6" s="2" t="s">
        <v>11</v>
      </c>
      <c r="C6" s="3"/>
      <c r="D6" s="4"/>
      <c r="E6" s="5"/>
      <c r="F6" s="6">
        <f>SUM(F7:F13)</f>
        <v>0</v>
      </c>
    </row>
    <row r="7" spans="1:7" ht="141" customHeight="1" x14ac:dyDescent="0.25">
      <c r="A7" s="19" t="s">
        <v>12</v>
      </c>
      <c r="B7" s="34" t="s">
        <v>13</v>
      </c>
      <c r="C7" s="35" t="s">
        <v>14</v>
      </c>
      <c r="D7" s="63">
        <v>85</v>
      </c>
      <c r="E7" s="64">
        <v>0</v>
      </c>
      <c r="F7" s="38">
        <f>D7*E7</f>
        <v>0</v>
      </c>
    </row>
    <row r="8" spans="1:7" ht="259.5" customHeight="1" x14ac:dyDescent="0.25">
      <c r="A8" s="19" t="s">
        <v>15</v>
      </c>
      <c r="B8" s="34" t="s">
        <v>16</v>
      </c>
      <c r="C8" s="35" t="s">
        <v>14</v>
      </c>
      <c r="D8" s="63">
        <v>100</v>
      </c>
      <c r="E8" s="64">
        <v>0</v>
      </c>
      <c r="F8" s="38">
        <f>D8*E8</f>
        <v>0</v>
      </c>
    </row>
    <row r="9" spans="1:7" ht="189" x14ac:dyDescent="0.25">
      <c r="A9" s="19" t="s">
        <v>17</v>
      </c>
      <c r="B9" s="34" t="s">
        <v>18</v>
      </c>
      <c r="C9" s="35" t="s">
        <v>14</v>
      </c>
      <c r="D9" s="63">
        <v>100</v>
      </c>
      <c r="E9" s="64">
        <v>0</v>
      </c>
      <c r="F9" s="38">
        <f t="shared" ref="F9:F13" si="0">D9*E9</f>
        <v>0</v>
      </c>
    </row>
    <row r="10" spans="1:7" ht="78.75" x14ac:dyDescent="0.25">
      <c r="A10" s="19" t="s">
        <v>19</v>
      </c>
      <c r="B10" s="34" t="s">
        <v>20</v>
      </c>
      <c r="C10" s="35" t="s">
        <v>21</v>
      </c>
      <c r="D10" s="63">
        <v>19</v>
      </c>
      <c r="E10" s="64">
        <v>0</v>
      </c>
      <c r="F10" s="38">
        <f t="shared" si="0"/>
        <v>0</v>
      </c>
    </row>
    <row r="11" spans="1:7" ht="189" x14ac:dyDescent="0.25">
      <c r="A11" s="19" t="s">
        <v>22</v>
      </c>
      <c r="B11" s="34" t="s">
        <v>23</v>
      </c>
      <c r="C11" s="35" t="s">
        <v>24</v>
      </c>
      <c r="D11" s="63">
        <v>3.6</v>
      </c>
      <c r="E11" s="64">
        <v>0</v>
      </c>
      <c r="F11" s="38">
        <f t="shared" si="0"/>
        <v>0</v>
      </c>
    </row>
    <row r="12" spans="1:7" ht="173.25" x14ac:dyDescent="0.25">
      <c r="A12" s="19" t="s">
        <v>25</v>
      </c>
      <c r="B12" s="34" t="s">
        <v>26</v>
      </c>
      <c r="C12" s="35" t="s">
        <v>14</v>
      </c>
      <c r="D12" s="63">
        <v>16</v>
      </c>
      <c r="E12" s="64">
        <v>0</v>
      </c>
      <c r="F12" s="38">
        <f t="shared" si="0"/>
        <v>0</v>
      </c>
    </row>
    <row r="13" spans="1:7" ht="173.25" x14ac:dyDescent="0.25">
      <c r="A13" s="19" t="s">
        <v>27</v>
      </c>
      <c r="B13" s="34" t="s">
        <v>28</v>
      </c>
      <c r="C13" s="35" t="s">
        <v>14</v>
      </c>
      <c r="D13" s="63">
        <v>21</v>
      </c>
      <c r="E13" s="64">
        <v>0</v>
      </c>
      <c r="F13" s="38">
        <f t="shared" si="0"/>
        <v>0</v>
      </c>
    </row>
    <row r="14" spans="1:7" x14ac:dyDescent="0.25">
      <c r="A14" s="1" t="s">
        <v>29</v>
      </c>
      <c r="B14" s="2" t="s">
        <v>30</v>
      </c>
      <c r="C14" s="3"/>
      <c r="D14" s="4"/>
      <c r="E14" s="5"/>
      <c r="F14" s="6">
        <f>SUM(F15:F18)</f>
        <v>0</v>
      </c>
    </row>
    <row r="15" spans="1:7" ht="189" x14ac:dyDescent="0.25">
      <c r="A15" s="19" t="s">
        <v>31</v>
      </c>
      <c r="B15" s="34" t="s">
        <v>32</v>
      </c>
      <c r="C15" s="35" t="s">
        <v>14</v>
      </c>
      <c r="D15" s="63">
        <v>6</v>
      </c>
      <c r="E15" s="64">
        <v>0</v>
      </c>
      <c r="F15" s="38">
        <f>D15*E15</f>
        <v>0</v>
      </c>
    </row>
    <row r="16" spans="1:7" ht="346.5" x14ac:dyDescent="0.25">
      <c r="A16" s="19" t="s">
        <v>33</v>
      </c>
      <c r="B16" s="34" t="s">
        <v>34</v>
      </c>
      <c r="C16" s="35" t="s">
        <v>14</v>
      </c>
      <c r="D16" s="63">
        <v>25</v>
      </c>
      <c r="E16" s="64">
        <v>0</v>
      </c>
      <c r="F16" s="38">
        <f t="shared" ref="F16:F18" si="1">D16*E16</f>
        <v>0</v>
      </c>
    </row>
    <row r="17" spans="1:6" ht="252" x14ac:dyDescent="0.25">
      <c r="A17" s="19" t="s">
        <v>35</v>
      </c>
      <c r="B17" s="34" t="s">
        <v>36</v>
      </c>
      <c r="C17" s="35" t="s">
        <v>37</v>
      </c>
      <c r="D17" s="63">
        <v>2900</v>
      </c>
      <c r="E17" s="64">
        <v>0</v>
      </c>
      <c r="F17" s="38">
        <f t="shared" si="1"/>
        <v>0</v>
      </c>
    </row>
    <row r="18" spans="1:6" ht="141.75" x14ac:dyDescent="0.25">
      <c r="A18" s="19" t="s">
        <v>38</v>
      </c>
      <c r="B18" s="34" t="s">
        <v>39</v>
      </c>
      <c r="C18" s="35" t="s">
        <v>14</v>
      </c>
      <c r="D18" s="63">
        <v>6.5</v>
      </c>
      <c r="E18" s="64">
        <v>0</v>
      </c>
      <c r="F18" s="38">
        <f t="shared" si="1"/>
        <v>0</v>
      </c>
    </row>
    <row r="19" spans="1:6" x14ac:dyDescent="0.25">
      <c r="A19" s="1" t="s">
        <v>40</v>
      </c>
      <c r="B19" s="2" t="s">
        <v>41</v>
      </c>
      <c r="C19" s="3"/>
      <c r="D19" s="4"/>
      <c r="E19" s="5"/>
      <c r="F19" s="6">
        <f>SUM(F20:F21)</f>
        <v>0</v>
      </c>
    </row>
    <row r="20" spans="1:6" ht="252" x14ac:dyDescent="0.25">
      <c r="A20" s="19" t="s">
        <v>42</v>
      </c>
      <c r="B20" s="34" t="s">
        <v>43</v>
      </c>
      <c r="C20" s="35" t="s">
        <v>24</v>
      </c>
      <c r="D20" s="63">
        <v>17</v>
      </c>
      <c r="E20" s="64">
        <v>0</v>
      </c>
      <c r="F20" s="38">
        <f>D20*E20</f>
        <v>0</v>
      </c>
    </row>
    <row r="21" spans="1:6" ht="132" customHeight="1" x14ac:dyDescent="0.25">
      <c r="A21" s="19" t="s">
        <v>44</v>
      </c>
      <c r="B21" s="34" t="s">
        <v>45</v>
      </c>
      <c r="C21" s="35" t="s">
        <v>21</v>
      </c>
      <c r="D21" s="63">
        <v>20</v>
      </c>
      <c r="E21" s="64">
        <v>0</v>
      </c>
      <c r="F21" s="38">
        <f>D21*E21</f>
        <v>0</v>
      </c>
    </row>
  </sheetData>
  <mergeCells count="2">
    <mergeCell ref="B1:G1"/>
    <mergeCell ref="B2:G2"/>
  </mergeCells>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7308AE-7255-4F52-8293-39E81654627B}">
  <dimension ref="A1:F40"/>
  <sheetViews>
    <sheetView tabSelected="1" zoomScale="55" zoomScaleNormal="55" workbookViewId="0">
      <selection sqref="A1:XFD1048576"/>
    </sheetView>
  </sheetViews>
  <sheetFormatPr defaultRowHeight="15.75" x14ac:dyDescent="0.25"/>
  <cols>
    <col min="1" max="1" width="15.140625" style="22" customWidth="1"/>
    <col min="2" max="2" width="32.85546875" style="22" customWidth="1"/>
    <col min="3" max="3" width="25.140625" style="22" bestFit="1" customWidth="1"/>
    <col min="4" max="4" width="14.7109375" style="22" bestFit="1" customWidth="1"/>
    <col min="5" max="5" width="14.5703125" style="22" customWidth="1"/>
    <col min="6" max="6" width="25.42578125" style="22" customWidth="1"/>
    <col min="7" max="7" width="16.7109375" style="22" customWidth="1"/>
    <col min="8" max="9" width="0" style="22" hidden="1" customWidth="1"/>
    <col min="10" max="10" width="29.85546875" style="22" customWidth="1"/>
    <col min="11" max="16384" width="9.140625" style="22"/>
  </cols>
  <sheetData>
    <row r="1" spans="1:6" ht="31.5" x14ac:dyDescent="0.25">
      <c r="A1" s="20" t="s">
        <v>0</v>
      </c>
      <c r="B1" s="21" t="s">
        <v>1</v>
      </c>
      <c r="C1" s="21"/>
      <c r="D1" s="21"/>
      <c r="E1" s="21"/>
      <c r="F1" s="21"/>
    </row>
    <row r="2" spans="1:6" x14ac:dyDescent="0.25">
      <c r="A2" s="20" t="s">
        <v>2</v>
      </c>
      <c r="B2" s="23" t="s">
        <v>106</v>
      </c>
      <c r="C2" s="23"/>
      <c r="D2" s="23"/>
      <c r="E2" s="23"/>
      <c r="F2" s="23"/>
    </row>
    <row r="4" spans="1:6" ht="25.5" customHeight="1" x14ac:dyDescent="0.25">
      <c r="A4" s="16" t="s">
        <v>47</v>
      </c>
      <c r="B4" s="24" t="s">
        <v>4</v>
      </c>
      <c r="C4" s="16" t="s">
        <v>48</v>
      </c>
      <c r="D4" s="24" t="s">
        <v>6</v>
      </c>
      <c r="E4" s="25" t="s">
        <v>7</v>
      </c>
      <c r="F4" s="25" t="s">
        <v>117</v>
      </c>
    </row>
    <row r="5" spans="1:6" x14ac:dyDescent="0.25">
      <c r="A5" s="17" t="s">
        <v>8</v>
      </c>
      <c r="B5" s="26" t="s">
        <v>9</v>
      </c>
      <c r="C5" s="27"/>
      <c r="D5" s="28"/>
      <c r="E5" s="28"/>
      <c r="F5" s="29">
        <f>+F6+F13+F18+F30+J41</f>
        <v>0</v>
      </c>
    </row>
    <row r="6" spans="1:6" x14ac:dyDescent="0.25">
      <c r="A6" s="1" t="s">
        <v>10</v>
      </c>
      <c r="B6" s="7" t="s">
        <v>49</v>
      </c>
      <c r="C6" s="3"/>
      <c r="D6" s="4"/>
      <c r="E6" s="6"/>
      <c r="F6" s="6">
        <f>+F7+F11</f>
        <v>0</v>
      </c>
    </row>
    <row r="7" spans="1:6" x14ac:dyDescent="0.25">
      <c r="A7" s="18" t="s">
        <v>12</v>
      </c>
      <c r="B7" s="30" t="s">
        <v>50</v>
      </c>
      <c r="C7" s="31"/>
      <c r="D7" s="32"/>
      <c r="E7" s="33"/>
      <c r="F7" s="33">
        <f>SUM(F8:F10)</f>
        <v>0</v>
      </c>
    </row>
    <row r="8" spans="1:6" ht="362.25" x14ac:dyDescent="0.25">
      <c r="A8" s="19" t="s">
        <v>51</v>
      </c>
      <c r="B8" s="34" t="s">
        <v>52</v>
      </c>
      <c r="C8" s="35" t="s">
        <v>53</v>
      </c>
      <c r="D8" s="36">
        <v>0.32</v>
      </c>
      <c r="E8" s="37">
        <v>0</v>
      </c>
      <c r="F8" s="38">
        <f>D8*E8</f>
        <v>0</v>
      </c>
    </row>
    <row r="9" spans="1:6" ht="173.25" x14ac:dyDescent="0.25">
      <c r="A9" s="19" t="s">
        <v>54</v>
      </c>
      <c r="B9" s="34" t="s">
        <v>55</v>
      </c>
      <c r="C9" s="35" t="s">
        <v>24</v>
      </c>
      <c r="D9" s="36">
        <v>140</v>
      </c>
      <c r="E9" s="37">
        <v>0</v>
      </c>
      <c r="F9" s="38">
        <f t="shared" ref="F9:F10" si="0">D9*E9</f>
        <v>0</v>
      </c>
    </row>
    <row r="10" spans="1:6" ht="299.25" x14ac:dyDescent="0.25">
      <c r="A10" s="19" t="s">
        <v>56</v>
      </c>
      <c r="B10" s="34" t="s">
        <v>57</v>
      </c>
      <c r="C10" s="35" t="s">
        <v>14</v>
      </c>
      <c r="D10" s="36">
        <v>510</v>
      </c>
      <c r="E10" s="37">
        <v>0</v>
      </c>
      <c r="F10" s="38">
        <f t="shared" si="0"/>
        <v>0</v>
      </c>
    </row>
    <row r="11" spans="1:6" ht="31.5" x14ac:dyDescent="0.25">
      <c r="A11" s="18" t="s">
        <v>15</v>
      </c>
      <c r="B11" s="30" t="s">
        <v>58</v>
      </c>
      <c r="C11" s="31"/>
      <c r="D11" s="32"/>
      <c r="E11" s="33"/>
      <c r="F11" s="33"/>
    </row>
    <row r="12" spans="1:6" ht="236.25" x14ac:dyDescent="0.25">
      <c r="A12" s="19" t="s">
        <v>59</v>
      </c>
      <c r="B12" s="34" t="s">
        <v>60</v>
      </c>
      <c r="C12" s="35" t="s">
        <v>14</v>
      </c>
      <c r="D12" s="36">
        <v>510</v>
      </c>
      <c r="E12" s="37">
        <v>0</v>
      </c>
      <c r="F12" s="38">
        <v>5</v>
      </c>
    </row>
    <row r="13" spans="1:6" x14ac:dyDescent="0.25">
      <c r="A13" s="1" t="s">
        <v>29</v>
      </c>
      <c r="B13" s="7" t="s">
        <v>11</v>
      </c>
      <c r="C13" s="3"/>
      <c r="D13" s="4"/>
      <c r="E13" s="6"/>
      <c r="F13" s="6">
        <f>SUM(F14+F16)</f>
        <v>0</v>
      </c>
    </row>
    <row r="14" spans="1:6" x14ac:dyDescent="0.25">
      <c r="A14" s="18" t="s">
        <v>31</v>
      </c>
      <c r="B14" s="30" t="s">
        <v>61</v>
      </c>
      <c r="C14" s="31"/>
      <c r="D14" s="32"/>
      <c r="E14" s="33"/>
      <c r="F14" s="33">
        <f>SUM(F15)</f>
        <v>0</v>
      </c>
    </row>
    <row r="15" spans="1:6" ht="315" x14ac:dyDescent="0.25">
      <c r="A15" s="19" t="s">
        <v>62</v>
      </c>
      <c r="B15" s="34" t="s">
        <v>63</v>
      </c>
      <c r="C15" s="35" t="s">
        <v>21</v>
      </c>
      <c r="D15" s="36">
        <v>1440</v>
      </c>
      <c r="E15" s="37">
        <v>0</v>
      </c>
      <c r="F15" s="38">
        <f>D15*E15</f>
        <v>0</v>
      </c>
    </row>
    <row r="16" spans="1:6" x14ac:dyDescent="0.25">
      <c r="A16" s="18" t="s">
        <v>33</v>
      </c>
      <c r="B16" s="30" t="s">
        <v>64</v>
      </c>
      <c r="C16" s="31"/>
      <c r="D16" s="32"/>
      <c r="E16" s="33"/>
      <c r="F16" s="33">
        <f>SUM(F17)</f>
        <v>0</v>
      </c>
    </row>
    <row r="17" spans="1:6" ht="409.5" x14ac:dyDescent="0.25">
      <c r="A17" s="19" t="s">
        <v>65</v>
      </c>
      <c r="B17" s="34" t="s">
        <v>66</v>
      </c>
      <c r="C17" s="35" t="s">
        <v>21</v>
      </c>
      <c r="D17" s="36">
        <v>1440</v>
      </c>
      <c r="E17" s="37">
        <v>0</v>
      </c>
      <c r="F17" s="38">
        <f>D17*E17</f>
        <v>0</v>
      </c>
    </row>
    <row r="18" spans="1:6" x14ac:dyDescent="0.25">
      <c r="A18" s="1" t="s">
        <v>40</v>
      </c>
      <c r="B18" s="7" t="s">
        <v>67</v>
      </c>
      <c r="C18" s="3"/>
      <c r="D18" s="4"/>
      <c r="E18" s="6"/>
      <c r="F18" s="6">
        <f>F19+F22+F24+F26+F28</f>
        <v>0</v>
      </c>
    </row>
    <row r="19" spans="1:6" x14ac:dyDescent="0.25">
      <c r="A19" s="18" t="s">
        <v>42</v>
      </c>
      <c r="B19" s="30" t="s">
        <v>64</v>
      </c>
      <c r="C19" s="31"/>
      <c r="D19" s="32"/>
      <c r="E19" s="33"/>
      <c r="F19" s="33">
        <f>SUM(F20:F21)</f>
        <v>0</v>
      </c>
    </row>
    <row r="20" spans="1:6" ht="220.5" x14ac:dyDescent="0.25">
      <c r="A20" s="19" t="s">
        <v>68</v>
      </c>
      <c r="B20" s="34" t="s">
        <v>69</v>
      </c>
      <c r="C20" s="35" t="s">
        <v>14</v>
      </c>
      <c r="D20" s="36">
        <v>550</v>
      </c>
      <c r="E20" s="37">
        <v>0</v>
      </c>
      <c r="F20" s="38">
        <f>D20*E20</f>
        <v>0</v>
      </c>
    </row>
    <row r="21" spans="1:6" ht="299.25" x14ac:dyDescent="0.25">
      <c r="A21" s="19" t="s">
        <v>70</v>
      </c>
      <c r="B21" s="34" t="s">
        <v>71</v>
      </c>
      <c r="C21" s="35" t="s">
        <v>21</v>
      </c>
      <c r="D21" s="36">
        <v>1410</v>
      </c>
      <c r="E21" s="37">
        <v>0</v>
      </c>
      <c r="F21" s="38">
        <f>D21*E21</f>
        <v>0</v>
      </c>
    </row>
    <row r="22" spans="1:6" x14ac:dyDescent="0.25">
      <c r="A22" s="18" t="s">
        <v>44</v>
      </c>
      <c r="B22" s="30" t="s">
        <v>72</v>
      </c>
      <c r="C22" s="31"/>
      <c r="D22" s="32"/>
      <c r="E22" s="33"/>
      <c r="F22" s="33">
        <f>SUM(F23)</f>
        <v>0</v>
      </c>
    </row>
    <row r="23" spans="1:6" ht="299.25" x14ac:dyDescent="0.25">
      <c r="A23" s="19" t="s">
        <v>73</v>
      </c>
      <c r="B23" s="34" t="s">
        <v>74</v>
      </c>
      <c r="C23" s="35" t="s">
        <v>24</v>
      </c>
      <c r="D23" s="36">
        <v>49</v>
      </c>
      <c r="E23" s="37">
        <v>0</v>
      </c>
      <c r="F23" s="38">
        <f>D23*E23</f>
        <v>0</v>
      </c>
    </row>
    <row r="24" spans="1:6" x14ac:dyDescent="0.25">
      <c r="A24" s="18" t="s">
        <v>75</v>
      </c>
      <c r="B24" s="30" t="s">
        <v>76</v>
      </c>
      <c r="C24" s="31"/>
      <c r="D24" s="32"/>
      <c r="E24" s="33"/>
      <c r="F24" s="33">
        <f>SUM(F25)</f>
        <v>0</v>
      </c>
    </row>
    <row r="25" spans="1:6" ht="330.75" x14ac:dyDescent="0.25">
      <c r="A25" s="19" t="s">
        <v>77</v>
      </c>
      <c r="B25" s="34" t="s">
        <v>78</v>
      </c>
      <c r="C25" s="35" t="s">
        <v>24</v>
      </c>
      <c r="D25" s="36">
        <v>35</v>
      </c>
      <c r="E25" s="37">
        <v>0</v>
      </c>
      <c r="F25" s="38">
        <f>D25*E25</f>
        <v>0</v>
      </c>
    </row>
    <row r="26" spans="1:6" x14ac:dyDescent="0.25">
      <c r="A26" s="18" t="s">
        <v>79</v>
      </c>
      <c r="B26" s="30" t="s">
        <v>80</v>
      </c>
      <c r="C26" s="31"/>
      <c r="D26" s="32"/>
      <c r="E26" s="33"/>
      <c r="F26" s="33">
        <f>SUM(F27)</f>
        <v>0</v>
      </c>
    </row>
    <row r="27" spans="1:6" ht="330.75" x14ac:dyDescent="0.25">
      <c r="A27" s="19" t="s">
        <v>81</v>
      </c>
      <c r="B27" s="34" t="s">
        <v>78</v>
      </c>
      <c r="C27" s="35" t="s">
        <v>24</v>
      </c>
      <c r="D27" s="36">
        <v>69</v>
      </c>
      <c r="E27" s="37">
        <v>0</v>
      </c>
      <c r="F27" s="38">
        <f>D27*E27</f>
        <v>0</v>
      </c>
    </row>
    <row r="28" spans="1:6" x14ac:dyDescent="0.25">
      <c r="A28" s="18" t="s">
        <v>82</v>
      </c>
      <c r="B28" s="30" t="s">
        <v>83</v>
      </c>
      <c r="C28" s="31"/>
      <c r="D28" s="32"/>
      <c r="E28" s="33"/>
      <c r="F28" s="33">
        <f>SUM(F29)</f>
        <v>0</v>
      </c>
    </row>
    <row r="29" spans="1:6" ht="330.75" x14ac:dyDescent="0.25">
      <c r="A29" s="19" t="s">
        <v>84</v>
      </c>
      <c r="B29" s="34" t="s">
        <v>85</v>
      </c>
      <c r="C29" s="35" t="s">
        <v>24</v>
      </c>
      <c r="D29" s="36">
        <v>61</v>
      </c>
      <c r="E29" s="37">
        <v>0</v>
      </c>
      <c r="F29" s="38">
        <f>D29*E29</f>
        <v>0</v>
      </c>
    </row>
    <row r="30" spans="1:6" x14ac:dyDescent="0.25">
      <c r="A30" s="1" t="s">
        <v>86</v>
      </c>
      <c r="B30" s="7" t="s">
        <v>87</v>
      </c>
      <c r="C30" s="3"/>
      <c r="D30" s="4"/>
      <c r="E30" s="6"/>
      <c r="F30" s="6">
        <f>F31+F34+F36+F39</f>
        <v>0</v>
      </c>
    </row>
    <row r="31" spans="1:6" x14ac:dyDescent="0.25">
      <c r="A31" s="18" t="s">
        <v>88</v>
      </c>
      <c r="B31" s="30" t="s">
        <v>11</v>
      </c>
      <c r="C31" s="31"/>
      <c r="D31" s="32"/>
      <c r="E31" s="33"/>
      <c r="F31" s="33">
        <f>SUM(F32:F33)</f>
        <v>0</v>
      </c>
    </row>
    <row r="32" spans="1:6" ht="378" x14ac:dyDescent="0.25">
      <c r="A32" s="19" t="s">
        <v>89</v>
      </c>
      <c r="B32" s="34" t="s">
        <v>90</v>
      </c>
      <c r="C32" s="35" t="s">
        <v>14</v>
      </c>
      <c r="D32" s="36">
        <v>9</v>
      </c>
      <c r="E32" s="37">
        <v>0</v>
      </c>
      <c r="F32" s="38">
        <f>D32*E32</f>
        <v>0</v>
      </c>
    </row>
    <row r="33" spans="1:6" ht="393.75" x14ac:dyDescent="0.25">
      <c r="A33" s="19" t="s">
        <v>91</v>
      </c>
      <c r="B33" s="34" t="s">
        <v>92</v>
      </c>
      <c r="C33" s="35" t="s">
        <v>14</v>
      </c>
      <c r="D33" s="36">
        <v>7</v>
      </c>
      <c r="E33" s="37">
        <v>0</v>
      </c>
      <c r="F33" s="38">
        <f>D33*E33</f>
        <v>0</v>
      </c>
    </row>
    <row r="34" spans="1:6" x14ac:dyDescent="0.25">
      <c r="A34" s="18" t="s">
        <v>93</v>
      </c>
      <c r="B34" s="30" t="s">
        <v>30</v>
      </c>
      <c r="C34" s="31"/>
      <c r="D34" s="32"/>
      <c r="E34" s="33"/>
      <c r="F34" s="33">
        <f>SUM(F35)</f>
        <v>0</v>
      </c>
    </row>
    <row r="35" spans="1:6" ht="141.75" x14ac:dyDescent="0.25">
      <c r="A35" s="19" t="s">
        <v>94</v>
      </c>
      <c r="B35" s="34" t="s">
        <v>95</v>
      </c>
      <c r="C35" s="35" t="s">
        <v>14</v>
      </c>
      <c r="D35" s="36">
        <v>1.5</v>
      </c>
      <c r="E35" s="37">
        <v>0</v>
      </c>
      <c r="F35" s="38">
        <f>D35*E35</f>
        <v>0</v>
      </c>
    </row>
    <row r="36" spans="1:6" x14ac:dyDescent="0.25">
      <c r="A36" s="18" t="s">
        <v>96</v>
      </c>
      <c r="B36" s="30" t="s">
        <v>97</v>
      </c>
      <c r="C36" s="31"/>
      <c r="D36" s="32"/>
      <c r="E36" s="33"/>
      <c r="F36" s="33">
        <f>SUM(F37:F38)</f>
        <v>0</v>
      </c>
    </row>
    <row r="37" spans="1:6" ht="346.5" x14ac:dyDescent="0.25">
      <c r="A37" s="19" t="s">
        <v>98</v>
      </c>
      <c r="B37" s="34" t="s">
        <v>99</v>
      </c>
      <c r="C37" s="35" t="s">
        <v>100</v>
      </c>
      <c r="D37" s="36">
        <v>1</v>
      </c>
      <c r="E37" s="37">
        <v>0</v>
      </c>
      <c r="F37" s="38">
        <f>D37*E37</f>
        <v>0</v>
      </c>
    </row>
    <row r="38" spans="1:6" ht="409.5" x14ac:dyDescent="0.25">
      <c r="A38" s="19" t="s">
        <v>101</v>
      </c>
      <c r="B38" s="34" t="s">
        <v>102</v>
      </c>
      <c r="C38" s="35" t="s">
        <v>24</v>
      </c>
      <c r="D38" s="36">
        <v>6</v>
      </c>
      <c r="E38" s="37">
        <v>0</v>
      </c>
      <c r="F38" s="38">
        <f>D38*E38</f>
        <v>0</v>
      </c>
    </row>
    <row r="39" spans="1:6" x14ac:dyDescent="0.25">
      <c r="A39" s="18" t="s">
        <v>103</v>
      </c>
      <c r="B39" s="30" t="s">
        <v>41</v>
      </c>
      <c r="C39" s="31"/>
      <c r="D39" s="32"/>
      <c r="E39" s="33"/>
      <c r="F39" s="33">
        <f>SUM(F40)</f>
        <v>0</v>
      </c>
    </row>
    <row r="40" spans="1:6" ht="173.25" x14ac:dyDescent="0.25">
      <c r="A40" s="19" t="s">
        <v>104</v>
      </c>
      <c r="B40" s="34" t="s">
        <v>105</v>
      </c>
      <c r="C40" s="35" t="s">
        <v>100</v>
      </c>
      <c r="D40" s="36">
        <v>1</v>
      </c>
      <c r="E40" s="37">
        <v>0</v>
      </c>
      <c r="F40" s="38">
        <f>D40*E40</f>
        <v>0</v>
      </c>
    </row>
  </sheetData>
  <mergeCells count="2">
    <mergeCell ref="B1:F1"/>
    <mergeCell ref="B2:F2"/>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826E48-B8D5-4C27-8810-609B3CACF5A9}">
  <dimension ref="A1:G17"/>
  <sheetViews>
    <sheetView workbookViewId="0">
      <selection activeCell="B5" sqref="B5:F5"/>
    </sheetView>
  </sheetViews>
  <sheetFormatPr defaultRowHeight="15" x14ac:dyDescent="0.25"/>
  <cols>
    <col min="1" max="1" width="9.85546875" style="50" customWidth="1"/>
    <col min="7" max="7" width="11.7109375" style="50" bestFit="1" customWidth="1"/>
  </cols>
  <sheetData>
    <row r="1" spans="1:7" x14ac:dyDescent="0.25">
      <c r="A1" s="47" t="s">
        <v>107</v>
      </c>
      <c r="B1" s="8" t="s">
        <v>46</v>
      </c>
      <c r="C1" s="8"/>
      <c r="D1" s="8"/>
      <c r="E1" s="8"/>
      <c r="F1" s="8"/>
      <c r="G1" s="47"/>
    </row>
    <row r="2" spans="1:7" ht="42" customHeight="1" x14ac:dyDescent="0.25">
      <c r="A2" s="44" t="s">
        <v>121</v>
      </c>
      <c r="B2" s="45"/>
      <c r="C2" s="45"/>
      <c r="D2" s="45"/>
      <c r="E2" s="45"/>
      <c r="F2" s="45"/>
      <c r="G2" s="45"/>
    </row>
    <row r="4" spans="1:7" x14ac:dyDescent="0.25">
      <c r="A4" s="48" t="s">
        <v>112</v>
      </c>
      <c r="B4" s="10" t="s">
        <v>108</v>
      </c>
      <c r="C4" s="11"/>
      <c r="D4" s="11"/>
      <c r="E4" s="11"/>
      <c r="F4" s="12"/>
      <c r="G4" s="48" t="s">
        <v>122</v>
      </c>
    </row>
    <row r="5" spans="1:7" x14ac:dyDescent="0.25">
      <c r="A5" s="49" t="s">
        <v>109</v>
      </c>
      <c r="B5" s="9" t="s">
        <v>11</v>
      </c>
      <c r="C5" s="9"/>
      <c r="D5" s="9"/>
      <c r="E5" s="9"/>
      <c r="F5" s="9"/>
      <c r="G5" s="46">
        <f>'Sanacija potpornog zida'!F6</f>
        <v>0</v>
      </c>
    </row>
    <row r="6" spans="1:7" x14ac:dyDescent="0.25">
      <c r="A6" s="49" t="s">
        <v>110</v>
      </c>
      <c r="B6" s="9" t="s">
        <v>30</v>
      </c>
      <c r="C6" s="9"/>
      <c r="D6" s="9"/>
      <c r="E6" s="9"/>
      <c r="F6" s="9"/>
      <c r="G6" s="46">
        <f>'Sanacija potpornog zida'!F14</f>
        <v>0</v>
      </c>
    </row>
    <row r="7" spans="1:7" x14ac:dyDescent="0.25">
      <c r="A7" s="49" t="s">
        <v>111</v>
      </c>
      <c r="B7" s="9" t="s">
        <v>41</v>
      </c>
      <c r="C7" s="9"/>
      <c r="D7" s="9"/>
      <c r="E7" s="9"/>
      <c r="F7" s="9"/>
      <c r="G7" s="46">
        <f>'Sanacija potpornog zida'!F19</f>
        <v>0</v>
      </c>
    </row>
    <row r="8" spans="1:7" x14ac:dyDescent="0.25">
      <c r="A8" s="49"/>
      <c r="B8" s="13"/>
      <c r="C8" s="14"/>
      <c r="D8" s="14"/>
      <c r="E8" s="14"/>
      <c r="F8" s="15"/>
      <c r="G8" s="49"/>
    </row>
    <row r="9" spans="1:7" x14ac:dyDescent="0.25">
      <c r="A9" s="48" t="s">
        <v>113</v>
      </c>
      <c r="B9" s="10" t="s">
        <v>114</v>
      </c>
      <c r="C9" s="11"/>
      <c r="D9" s="11"/>
      <c r="E9" s="11"/>
      <c r="F9" s="12"/>
      <c r="G9" s="48"/>
    </row>
    <row r="10" spans="1:7" x14ac:dyDescent="0.25">
      <c r="A10" s="49" t="s">
        <v>109</v>
      </c>
      <c r="B10" s="9" t="s">
        <v>49</v>
      </c>
      <c r="C10" s="9"/>
      <c r="D10" s="9"/>
      <c r="E10" s="9"/>
      <c r="F10" s="9"/>
      <c r="G10" s="46">
        <f>'Sanacija prometnice'!F6</f>
        <v>0</v>
      </c>
    </row>
    <row r="11" spans="1:7" x14ac:dyDescent="0.25">
      <c r="A11" s="49" t="s">
        <v>110</v>
      </c>
      <c r="B11" s="9" t="s">
        <v>11</v>
      </c>
      <c r="C11" s="9"/>
      <c r="D11" s="9"/>
      <c r="E11" s="9"/>
      <c r="F11" s="9"/>
      <c r="G11" s="46">
        <f>'Sanacija prometnice'!F13</f>
        <v>0</v>
      </c>
    </row>
    <row r="12" spans="1:7" x14ac:dyDescent="0.25">
      <c r="A12" s="49" t="s">
        <v>111</v>
      </c>
      <c r="B12" s="9" t="s">
        <v>67</v>
      </c>
      <c r="C12" s="9"/>
      <c r="D12" s="9"/>
      <c r="E12" s="9"/>
      <c r="F12" s="9"/>
      <c r="G12" s="46">
        <f>'Sanacija prometnice'!F18</f>
        <v>0</v>
      </c>
    </row>
    <row r="13" spans="1:7" x14ac:dyDescent="0.25">
      <c r="A13" s="49" t="s">
        <v>115</v>
      </c>
      <c r="B13" s="9" t="s">
        <v>87</v>
      </c>
      <c r="C13" s="9"/>
      <c r="D13" s="9"/>
      <c r="E13" s="9"/>
      <c r="F13" s="9"/>
      <c r="G13" s="46">
        <f>'Sanacija prometnice'!F30</f>
        <v>0</v>
      </c>
    </row>
    <row r="14" spans="1:7" x14ac:dyDescent="0.25">
      <c r="A14" s="49"/>
      <c r="B14" s="13"/>
      <c r="C14" s="14"/>
      <c r="D14" s="14"/>
      <c r="E14" s="14"/>
      <c r="F14" s="15"/>
      <c r="G14" s="49"/>
    </row>
    <row r="15" spans="1:7" x14ac:dyDescent="0.25">
      <c r="A15" s="49"/>
      <c r="B15" s="39" t="s">
        <v>118</v>
      </c>
      <c r="C15" s="40"/>
      <c r="D15" s="40"/>
      <c r="E15" s="40"/>
      <c r="F15" s="41"/>
      <c r="G15" s="46">
        <f>SUM(G5:G14)</f>
        <v>0</v>
      </c>
    </row>
    <row r="16" spans="1:7" x14ac:dyDescent="0.25">
      <c r="A16" s="49"/>
      <c r="B16" s="42"/>
      <c r="C16" s="43"/>
      <c r="D16" s="43"/>
      <c r="E16" s="40" t="s">
        <v>120</v>
      </c>
      <c r="F16" s="41"/>
      <c r="G16" s="46">
        <f>G15*0.25</f>
        <v>0</v>
      </c>
    </row>
    <row r="17" spans="1:7" x14ac:dyDescent="0.25">
      <c r="A17" s="49"/>
      <c r="B17" s="39" t="s">
        <v>119</v>
      </c>
      <c r="C17" s="40"/>
      <c r="D17" s="40"/>
      <c r="E17" s="40"/>
      <c r="F17" s="41"/>
      <c r="G17" s="46">
        <f>G15+G16</f>
        <v>0</v>
      </c>
    </row>
  </sheetData>
  <mergeCells count="15">
    <mergeCell ref="B17:F17"/>
    <mergeCell ref="E16:F16"/>
    <mergeCell ref="A2:G2"/>
    <mergeCell ref="B15:F15"/>
    <mergeCell ref="B5:F5"/>
    <mergeCell ref="B6:F6"/>
    <mergeCell ref="B7:F7"/>
    <mergeCell ref="B10:F10"/>
    <mergeCell ref="B11:F11"/>
    <mergeCell ref="B12:F12"/>
    <mergeCell ref="B13:F13"/>
    <mergeCell ref="B4:F4"/>
    <mergeCell ref="B9:F9"/>
    <mergeCell ref="B8:F8"/>
    <mergeCell ref="B14:F14"/>
  </mergeCells>
  <phoneticPr fontId="3" type="noConversion"/>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3</vt:i4>
      </vt:variant>
    </vt:vector>
  </HeadingPairs>
  <TitlesOfParts>
    <vt:vector size="3" baseType="lpstr">
      <vt:lpstr>Sanacija potpornog zida</vt:lpstr>
      <vt:lpstr>Sanacija prometnice</vt:lpstr>
      <vt:lpstr>Rekapitulacija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Korisnik</dc:creator>
  <cp:lastModifiedBy>Vesna Cvijak</cp:lastModifiedBy>
  <dcterms:created xsi:type="dcterms:W3CDTF">2021-08-23T09:21:42Z</dcterms:created>
  <dcterms:modified xsi:type="dcterms:W3CDTF">2021-09-01T10:35:35Z</dcterms:modified>
</cp:coreProperties>
</file>